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Hárok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<sst xmlns="http://schemas.openxmlformats.org/spreadsheetml/2006/main" count="86" uniqueCount="85">
  <si>
    <t>Hodnoty vyjadrené v kg</t>
  </si>
  <si>
    <t>papier a lepenka</t>
  </si>
  <si>
    <t>sklo</t>
  </si>
  <si>
    <t>obaly obsahujúce zvyšky nebezpečných látok alebo kontaminované nebezpečnými látkami vrátane prázdnych tlakových nádob</t>
  </si>
  <si>
    <t>šatstvo</t>
  </si>
  <si>
    <t>textílie</t>
  </si>
  <si>
    <t>rozpúšťadlo</t>
  </si>
  <si>
    <t>kyseliny</t>
  </si>
  <si>
    <t>zásady</t>
  </si>
  <si>
    <t>pesticídy</t>
  </si>
  <si>
    <t>žiarivky a iný odpad obsahujúci ortuť</t>
  </si>
  <si>
    <t>vyradené zariadenia obsahujúce chlórfluórované uhľovodíky</t>
  </si>
  <si>
    <t>jedlé oleje a tuky</t>
  </si>
  <si>
    <t>oleje a tuky iné ako uvedené v 20 01 25</t>
  </si>
  <si>
    <t>farby,tlačiarenské farby,lepidlá a živice obsahujúce nebezpečné látky</t>
  </si>
  <si>
    <t>farby,tlačiarenské farby,lepidlá a živice iné ako uvedené v 20 01 27</t>
  </si>
  <si>
    <t>detergenty obsahujúce nebezpečné látky</t>
  </si>
  <si>
    <t>batérie a akumulátory uvedené v 16 06 01,16 06 02 alebo 16 06 03 a netriedené batérie a akumulátory obsahujúce tieto batérie</t>
  </si>
  <si>
    <t>batérie a akumulátory iné ako uvedené v 20 01 33</t>
  </si>
  <si>
    <t>vyradené elektrické a elektronické zariadenia iné ako uvedené v 20 01 21 a 20 01 23,obsahujúce nebezpečné časti</t>
  </si>
  <si>
    <t>vyradené elektrické a elektronické zariadenia iné ako uvedené v 20 01 21,20 01 23 a 20 01 35</t>
  </si>
  <si>
    <t>drevo iné ako uvedené v 20 01 37</t>
  </si>
  <si>
    <t>plasty</t>
  </si>
  <si>
    <t>kovy</t>
  </si>
  <si>
    <t>biologicky rozložiteľný odpad</t>
  </si>
  <si>
    <t>zemina a kamenivo</t>
  </si>
  <si>
    <t>zmesový komunálny odpad</t>
  </si>
  <si>
    <t>objemný odpad</t>
  </si>
  <si>
    <t>drobný stavebný odpad</t>
  </si>
  <si>
    <t>meď, bronz, mosadz</t>
  </si>
  <si>
    <t>hliník</t>
  </si>
  <si>
    <t>olovo</t>
  </si>
  <si>
    <t>zinok</t>
  </si>
  <si>
    <t>železo, oceľ</t>
  </si>
  <si>
    <t>zmiešané kovy</t>
  </si>
  <si>
    <t>P.č.</t>
  </si>
  <si>
    <t>Názov obce</t>
  </si>
  <si>
    <r>
      <rPr>
        <b/>
        <u val="single"/>
        <sz val="12"/>
        <color indexed="8"/>
        <rFont val="Calibri"/>
        <family val="2"/>
      </rPr>
      <t>Čitateľ</t>
    </r>
    <r>
      <rPr>
        <b/>
        <sz val="12"/>
        <color indexed="8"/>
        <rFont val="Calibri"/>
        <family val="2"/>
      </rPr>
      <t xml:space="preserve">
len modro
vyznačené</t>
    </r>
  </si>
  <si>
    <r>
      <rPr>
        <b/>
        <u val="single"/>
        <sz val="12"/>
        <color indexed="8"/>
        <rFont val="Calibri"/>
        <family val="2"/>
      </rPr>
      <t>Menovateľ</t>
    </r>
    <r>
      <rPr>
        <b/>
        <sz val="12"/>
        <color indexed="8"/>
        <rFont val="Calibri"/>
        <family val="2"/>
      </rPr>
      <t xml:space="preserve">
všetko spolu pod kat. číslom 20 </t>
    </r>
  </si>
  <si>
    <t>Úroveň
vytrieď.</t>
  </si>
  <si>
    <t>Zákonný
poplatok</t>
  </si>
  <si>
    <t>200101</t>
  </si>
  <si>
    <t>200102</t>
  </si>
  <si>
    <t>200113</t>
  </si>
  <si>
    <t>200114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</si>
  <si>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</si>
  <si>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</si>
  <si>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</si>
  <si>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</si>
  <si>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</si>
  <si>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</si>
  <si>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</si>
  <si>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</si>
  <si>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200133</t>
  </si>
  <si>
    <t>200135</t>
  </si>
  <si>
    <t>200136</t>
  </si>
  <si>
    <t>200139</t>
  </si>
  <si>
    <t>200140</t>
  </si>
  <si>
    <t>200201</t>
  </si>
  <si>
    <t>200202</t>
  </si>
  <si>
    <t>200301</t>
  </si>
  <si>
    <t>200307</t>
  </si>
  <si>
    <t>200308</t>
  </si>
  <si>
    <t>Úroveň
vytr.</t>
  </si>
  <si>
    <t>Čakajovce</t>
  </si>
  <si>
    <t>Výpočet úrovne vytriedenia komunálnych odpadov podľa vzorca:</t>
  </si>
  <si>
    <t>Obec:</t>
  </si>
  <si>
    <t>čitateľ spolu</t>
  </si>
  <si>
    <t>hmotnosť vytriedenej zložky komunálnych odpadov</t>
  </si>
  <si>
    <t>menovateľ spolu</t>
  </si>
  <si>
    <t>hmotnosť komunálnych odpadov vzniknutých v obci</t>
  </si>
  <si>
    <t>Výsledok</t>
  </si>
  <si>
    <t>hodnota vytriedenia komunálnych odpadov</t>
  </si>
  <si>
    <t>Položka</t>
  </si>
  <si>
    <t>Určenie zákonného poplatku na základe úrovne vytriedenia komunálnych odpadov</t>
  </si>
  <si>
    <t>%</t>
  </si>
  <si>
    <t>2021 a
nasledujúce roky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</si>
  <si>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</si>
  <si>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</si>
  <si>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</si>
  <si>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</si>
  <si>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</si>
  <si>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</si>
  <si>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indexed="8"/>
        <rFont val="Calibri"/>
        <family val="2"/>
      </rPr>
      <t xml:space="preserve">&gt; </t>
    </r>
    <r>
      <rPr>
        <sz val="11"/>
        <color theme="1"/>
        <rFont val="Calibri"/>
        <family val="2"/>
      </rPr>
      <t>60</t>
    </r>
  </si>
  <si>
    <t>v 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</si>
</sst>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2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10" fontId="7" fillId="2" borderId="0" xfId="45" applyNumberFormat="1" applyFont="1" applyFill="1" applyAlignment="1">
      <alignment horizontal="center" vertical="center"/>
    </xf>
    <xf numFmtId="0" fontId="7" fillId="2" borderId="0" xfId="45" applyNumberFormat="1" applyFont="1" applyFill="1" applyAlignment="1">
      <alignment horizontal="center" vertical="center"/>
    </xf>
    <xf numFmtId="164" fontId="0" fillId="0" borderId="0" xfId="0" applyNumberFormat="1" applyAlignment="1">
      <alignment/>
    </xf>
    <xf numFmtId="2" fontId="6" fillId="0" borderId="0" xfId="45" applyNumberFormat="1" applyFont="1" applyAlignment="1">
      <alignment horizontal="left"/>
    </xf>
    <xf numFmtId="49" fontId="6" fillId="0" borderId="0" xfId="44" applyNumberFormat="1" applyFont="1">
      <alignment/>
      <protection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2" fontId="0" fillId="0" borderId="0" xfId="0" applyNumberFormat="1" applyAlignment="1">
      <alignment horizontal="center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center" vertical="center"/>
    </xf>
    <xf numFmtId="10" fontId="43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10" fontId="43" fillId="34" borderId="28" xfId="0" applyNumberFormat="1" applyFont="1" applyFill="1" applyBorder="1" applyAlignment="1">
      <alignment horizontal="center" vertical="center"/>
    </xf>
    <xf numFmtId="10" fontId="43" fillId="34" borderId="29" xfId="0" applyNumberFormat="1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4" fillId="33" borderId="27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4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8</xdr:row>
      <xdr:rowOff>133350</xdr:rowOff>
    </xdr:from>
    <xdr:to>
      <xdr:col>8</xdr:col>
      <xdr:colOff>476250</xdr:colOff>
      <xdr:row>11</xdr:row>
      <xdr:rowOff>95250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95450" y="2362200"/>
          <a:ext cx="500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ZO\Desktop\Z&#225;konn&#253;%20poplatok\2019\Z&#225;konn&#253;%20pre%20PZO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áááákoný final"/>
      <sheetName val="Úr. vytr."/>
    </sheetNames>
    <sheetDataSet>
      <sheetData sheetId="0">
        <row r="12">
          <cell r="X12">
            <v>24.419999999999998</v>
          </cell>
          <cell r="AC12">
            <v>10.98</v>
          </cell>
          <cell r="AD12">
            <v>0.166</v>
          </cell>
          <cell r="AM12">
            <v>2.17</v>
          </cell>
          <cell r="AP12">
            <v>0.072</v>
          </cell>
          <cell r="AQ12">
            <v>0.003</v>
          </cell>
          <cell r="AR12">
            <v>0.003</v>
          </cell>
          <cell r="AS12">
            <v>0.12</v>
          </cell>
          <cell r="AV12">
            <v>1.15</v>
          </cell>
          <cell r="AY12">
            <v>0.015</v>
          </cell>
          <cell r="BE12">
            <v>0.14300000000000002</v>
          </cell>
          <cell r="BF12">
            <v>0.528</v>
          </cell>
          <cell r="BG12">
            <v>0.298</v>
          </cell>
          <cell r="BH12">
            <v>0</v>
          </cell>
          <cell r="BI12">
            <v>0.001</v>
          </cell>
          <cell r="BL12">
            <v>0.8500000000000001</v>
          </cell>
          <cell r="BQ12">
            <v>1.52</v>
          </cell>
          <cell r="BW12">
            <v>22.4</v>
          </cell>
          <cell r="BZ12">
            <v>256.5199999999999</v>
          </cell>
          <cell r="CD12">
            <v>219.87999999999997</v>
          </cell>
          <cell r="CG12">
            <v>30.33</v>
          </cell>
          <cell r="CK12">
            <v>47.739999999999995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tabSelected="1" zoomScalePageLayoutView="0" workbookViewId="0" topLeftCell="A1">
      <selection activeCell="H26" sqref="H26:I26"/>
    </sheetView>
  </sheetViews>
  <sheetFormatPr defaultColWidth="9.140625" defaultRowHeight="15"/>
  <cols>
    <col min="1" max="1" width="4.28125" style="0" customWidth="1"/>
    <col min="2" max="2" width="21.421875" style="0" customWidth="1"/>
    <col min="3" max="3" width="14.28125" style="0" customWidth="1"/>
    <col min="4" max="4" width="15.00390625" style="0" customWidth="1"/>
    <col min="5" max="6" width="10.00390625" style="0" customWidth="1"/>
    <col min="9" max="9" width="9.28125" style="0" bestFit="1" customWidth="1"/>
    <col min="10" max="11" width="9.28125" style="0" customWidth="1"/>
    <col min="12" max="14" width="9.28125" style="0" bestFit="1" customWidth="1"/>
    <col min="27" max="27" width="9.28125" style="0" bestFit="1" customWidth="1"/>
    <col min="36" max="37" width="10.140625" style="0" customWidth="1"/>
    <col min="38" max="39" width="10.140625" style="0" bestFit="1" customWidth="1"/>
    <col min="40" max="41" width="10.140625" style="0" customWidth="1"/>
    <col min="42" max="42" width="10.140625" style="0" bestFit="1" customWidth="1"/>
    <col min="43" max="43" width="13.57421875" style="0" customWidth="1"/>
    <col min="45" max="45" width="15.28125" style="0" customWidth="1"/>
    <col min="47" max="47" width="16.57421875" style="0" customWidth="1"/>
    <col min="228" max="228" width="22.28125" style="0" customWidth="1"/>
    <col min="241" max="241" width="12.8515625" style="0" customWidth="1"/>
    <col min="245" max="245" width="25.421875" style="0" customWidth="1"/>
  </cols>
  <sheetData>
    <row r="1" spans="2:42" ht="15">
      <c r="B1">
        <v>1</v>
      </c>
      <c r="C1">
        <v>34</v>
      </c>
      <c r="D1">
        <v>35</v>
      </c>
      <c r="G1">
        <v>2</v>
      </c>
      <c r="H1">
        <v>3</v>
      </c>
      <c r="I1">
        <v>5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C1">
        <v>24</v>
      </c>
      <c r="AD1">
        <v>25</v>
      </c>
      <c r="AE1">
        <v>27</v>
      </c>
      <c r="AF1">
        <v>28</v>
      </c>
      <c r="AG1">
        <v>29</v>
      </c>
      <c r="AH1">
        <v>30</v>
      </c>
      <c r="AI1">
        <v>31</v>
      </c>
      <c r="AJ1">
        <v>32</v>
      </c>
      <c r="AK1">
        <v>33</v>
      </c>
      <c r="AL1">
        <v>34</v>
      </c>
      <c r="AM1">
        <v>35</v>
      </c>
      <c r="AN1">
        <v>36</v>
      </c>
      <c r="AO1">
        <v>37</v>
      </c>
      <c r="AP1">
        <v>38</v>
      </c>
    </row>
    <row r="2" spans="3:41" ht="15">
      <c r="C2" s="59" t="s">
        <v>0</v>
      </c>
      <c r="D2" s="59"/>
      <c r="G2" t="s">
        <v>1</v>
      </c>
      <c r="H2" t="s">
        <v>2</v>
      </c>
      <c r="I2" t="s">
        <v>3</v>
      </c>
      <c r="K2" t="s">
        <v>4</v>
      </c>
      <c r="L2" t="s">
        <v>5</v>
      </c>
      <c r="M2" t="s">
        <v>6</v>
      </c>
      <c r="N2" t="s">
        <v>7</v>
      </c>
      <c r="O2" t="s">
        <v>8</v>
      </c>
      <c r="P2" t="s">
        <v>9</v>
      </c>
      <c r="Q2" t="s">
        <v>10</v>
      </c>
      <c r="R2" t="s">
        <v>11</v>
      </c>
      <c r="S2" t="s">
        <v>12</v>
      </c>
      <c r="T2" t="s">
        <v>13</v>
      </c>
      <c r="U2" t="s">
        <v>14</v>
      </c>
      <c r="V2" t="s">
        <v>15</v>
      </c>
      <c r="W2" t="s">
        <v>16</v>
      </c>
      <c r="X2" t="s">
        <v>17</v>
      </c>
      <c r="Y2" t="s">
        <v>18</v>
      </c>
      <c r="Z2" t="s">
        <v>19</v>
      </c>
      <c r="AA2" t="s">
        <v>20</v>
      </c>
      <c r="AB2" t="s">
        <v>21</v>
      </c>
      <c r="AC2" t="s">
        <v>22</v>
      </c>
      <c r="AD2" t="s">
        <v>23</v>
      </c>
      <c r="AE2" t="s">
        <v>24</v>
      </c>
      <c r="AF2" t="s">
        <v>25</v>
      </c>
      <c r="AG2" t="s">
        <v>26</v>
      </c>
      <c r="AH2" t="s">
        <v>27</v>
      </c>
      <c r="AI2" t="s">
        <v>28</v>
      </c>
      <c r="AJ2" t="s">
        <v>29</v>
      </c>
      <c r="AK2" t="s">
        <v>30</v>
      </c>
      <c r="AL2" t="s">
        <v>31</v>
      </c>
      <c r="AM2" t="s">
        <v>32</v>
      </c>
      <c r="AN2" t="s">
        <v>33</v>
      </c>
      <c r="AO2" t="s">
        <v>34</v>
      </c>
    </row>
    <row r="3" spans="1:46" ht="68.25" customHeight="1">
      <c r="A3" s="1" t="s">
        <v>35</v>
      </c>
      <c r="B3" s="2" t="s">
        <v>36</v>
      </c>
      <c r="C3" s="3" t="s">
        <v>37</v>
      </c>
      <c r="D3" s="4" t="s">
        <v>38</v>
      </c>
      <c r="E3" s="5" t="s">
        <v>39</v>
      </c>
      <c r="F3" s="5" t="s">
        <v>40</v>
      </c>
      <c r="G3" s="6" t="s">
        <v>41</v>
      </c>
      <c r="H3" s="6" t="s">
        <v>42</v>
      </c>
      <c r="I3" s="2">
        <v>200105</v>
      </c>
      <c r="J3" s="6">
        <v>200108</v>
      </c>
      <c r="K3" s="6">
        <v>200110</v>
      </c>
      <c r="L3" s="6">
        <v>200111</v>
      </c>
      <c r="M3" s="2" t="s">
        <v>43</v>
      </c>
      <c r="N3" s="2" t="s">
        <v>44</v>
      </c>
      <c r="O3" s="2">
        <v>200115</v>
      </c>
      <c r="P3" s="2" t="s">
        <v>45</v>
      </c>
      <c r="Q3" s="6" t="s">
        <v>46</v>
      </c>
      <c r="R3" s="6" t="s">
        <v>47</v>
      </c>
      <c r="S3" s="6" t="s">
        <v>48</v>
      </c>
      <c r="T3" s="6" t="s">
        <v>49</v>
      </c>
      <c r="U3" s="2" t="s">
        <v>50</v>
      </c>
      <c r="V3" s="2" t="s">
        <v>51</v>
      </c>
      <c r="W3" s="2" t="s">
        <v>52</v>
      </c>
      <c r="X3" s="6" t="s">
        <v>53</v>
      </c>
      <c r="Y3" s="6">
        <v>200134</v>
      </c>
      <c r="Z3" s="6" t="s">
        <v>54</v>
      </c>
      <c r="AA3" s="6" t="s">
        <v>55</v>
      </c>
      <c r="AB3" s="6">
        <v>200138</v>
      </c>
      <c r="AC3" s="6" t="s">
        <v>56</v>
      </c>
      <c r="AD3" s="6" t="s">
        <v>57</v>
      </c>
      <c r="AE3" s="6" t="s">
        <v>58</v>
      </c>
      <c r="AF3" s="2" t="s">
        <v>59</v>
      </c>
      <c r="AG3" s="2" t="s">
        <v>60</v>
      </c>
      <c r="AH3" s="2" t="s">
        <v>61</v>
      </c>
      <c r="AI3" s="2" t="s">
        <v>62</v>
      </c>
      <c r="AJ3" s="6">
        <v>20014001</v>
      </c>
      <c r="AK3" s="6">
        <v>20014002</v>
      </c>
      <c r="AL3" s="6">
        <v>20014003</v>
      </c>
      <c r="AM3" s="6">
        <v>20014004</v>
      </c>
      <c r="AN3" s="6">
        <v>20014005</v>
      </c>
      <c r="AO3" s="6">
        <v>20014007</v>
      </c>
      <c r="AQ3" s="7" t="s">
        <v>63</v>
      </c>
      <c r="AS3" s="8"/>
      <c r="AT3" s="8"/>
    </row>
    <row r="4" spans="1:43" ht="15.75">
      <c r="A4">
        <v>8</v>
      </c>
      <c r="B4" s="14" t="s">
        <v>64</v>
      </c>
      <c r="C4" s="9">
        <f>SUM(G4:H4,K4:L4,Q4:T4,X4:AE4,AJ4:AO4)*1000</f>
        <v>320168.99999999994</v>
      </c>
      <c r="D4" s="9">
        <f>SUM(G4:AO4)*1000</f>
        <v>619309</v>
      </c>
      <c r="E4" s="10">
        <f>C4/D4</f>
        <v>0.5169777929918666</v>
      </c>
      <c r="F4" s="11">
        <f>IF(AND(AQ4&gt;0,AQ4&lt;10),26,IF(AND(AQ4&gt;10.01,AQ4&lt;20),24,IF(AND(AQ4&gt;20.01,AQ4&lt;30),22,IF(AND(AQ4&gt;30.01,AQ4&lt;40),13,IF(AND(AQ4&gt;40.01,AQ4&lt;50),12,IF(AND(AQ4&gt;50.01,AQ4&lt;60),11,IF(AND(AQ4&gt;60.01),8,8)))))))</f>
        <v>11</v>
      </c>
      <c r="G4">
        <f>SUM('[1]Zááááákoný final'!X12)</f>
        <v>24.419999999999998</v>
      </c>
      <c r="H4">
        <f>SUM('[1]Zááááákoný final'!AC12)</f>
        <v>10.98</v>
      </c>
      <c r="I4" s="12">
        <f>SUM('[1]Zááááákoný final'!AD12)</f>
        <v>0.166</v>
      </c>
      <c r="J4" s="12">
        <v>0</v>
      </c>
      <c r="K4" s="12">
        <f>SUM('[1]Zááááákoný final'!AL12:AM12)</f>
        <v>2.17</v>
      </c>
      <c r="L4" s="12">
        <f>SUM('[1]Zááááákoný final'!AN12:AO12)</f>
        <v>0</v>
      </c>
      <c r="M4">
        <f>SUM('[1]Zááááákoný final'!AP12)</f>
        <v>0.072</v>
      </c>
      <c r="N4">
        <f>SUM('[1]Zááááákoný final'!AQ12)</f>
        <v>0.003</v>
      </c>
      <c r="O4">
        <f>SUM('[1]Zááááákoný final'!AR12)</f>
        <v>0.003</v>
      </c>
      <c r="P4">
        <f>SUM('[1]Zááááákoný final'!AS12)</f>
        <v>0.12</v>
      </c>
      <c r="Q4">
        <f>SUM('[1]Zááááákoný final'!AT12:AU12)</f>
        <v>0</v>
      </c>
      <c r="R4">
        <f>SUM('[1]Zááááákoný final'!AV12:AX12)</f>
        <v>1.15</v>
      </c>
      <c r="S4">
        <f>SUM('[1]Zááááákoný final'!AY12:BC12)</f>
        <v>0.015</v>
      </c>
      <c r="T4">
        <f>SUM('[1]Zááááákoný final'!BE12)</f>
        <v>0.14300000000000002</v>
      </c>
      <c r="U4">
        <f>SUM('[1]Zááááákoný final'!BF12)</f>
        <v>0.528</v>
      </c>
      <c r="V4">
        <f>SUM('[1]Zááááákoný final'!BG12)</f>
        <v>0.298</v>
      </c>
      <c r="W4">
        <f>SUM('[1]Zááááákoný final'!BH12)</f>
        <v>0</v>
      </c>
      <c r="X4">
        <f>SUM('[1]Zááááákoný final'!BI12:BJ12)</f>
        <v>0.001</v>
      </c>
      <c r="Y4">
        <f>SUM('[1]Zááááákoný final'!BK12)</f>
        <v>0</v>
      </c>
      <c r="Z4">
        <f>SUM('[1]Zááááákoný final'!BL12:BP12)</f>
        <v>0.8500000000000001</v>
      </c>
      <c r="AA4">
        <f>SUM('[1]Zááááákoný final'!BQ12:BU12)</f>
        <v>1.52</v>
      </c>
      <c r="AB4">
        <f>SUM('[1]Zááááákoný final'!BV12)</f>
        <v>0</v>
      </c>
      <c r="AC4" s="12">
        <f>SUM('[1]Zááááákoný final'!BW12)</f>
        <v>22.4</v>
      </c>
      <c r="AD4" s="12">
        <f>SUM('[1]Zááááákoný final'!BX12:BY12)</f>
        <v>0</v>
      </c>
      <c r="AE4">
        <f>SUM('[1]Zááááákoný final'!BZ12:CA12)</f>
        <v>256.5199999999999</v>
      </c>
      <c r="AF4">
        <f>SUM('[1]Zááááákoný final'!CB12:CC12)</f>
        <v>0</v>
      </c>
      <c r="AG4">
        <f>SUM('[1]Zááááákoný final'!CD12:CF12)</f>
        <v>219.87999999999997</v>
      </c>
      <c r="AH4">
        <f>SUM('[1]Zááááákoný final'!CG12:CJ12)</f>
        <v>30.33</v>
      </c>
      <c r="AI4">
        <f>SUM('[1]Zááááákoný final'!CK12:CM12)</f>
        <v>47.739999999999995</v>
      </c>
      <c r="AJ4">
        <f>SUM('[1]Zááááákoný final'!CN12:CR12)</f>
        <v>0</v>
      </c>
      <c r="AK4">
        <f>SUM('[1]Zááááákoný final'!CS12:CW12)</f>
        <v>0</v>
      </c>
      <c r="AL4">
        <f>SUM('[1]Zááááákoný final'!CX12)</f>
        <v>0</v>
      </c>
      <c r="AM4">
        <f>SUM('[1]Zááááákoný final'!CY12:CZ12)</f>
        <v>0</v>
      </c>
      <c r="AN4">
        <f>SUM('[1]Zááááákoný final'!DA12:DF12)</f>
        <v>0</v>
      </c>
      <c r="AO4">
        <f>SUM('[1]Zááááákoný final'!DG12:DI12)</f>
        <v>0</v>
      </c>
      <c r="AQ4" s="13">
        <f>(C4/D4)*100</f>
        <v>51.697779299186664</v>
      </c>
    </row>
    <row r="5" spans="3:4" ht="15">
      <c r="C5" s="9"/>
      <c r="D5" s="9"/>
    </row>
    <row r="6" ht="16.5" thickBot="1">
      <c r="G6" s="15"/>
    </row>
    <row r="7" spans="2:17" ht="15" customHeight="1">
      <c r="B7" s="60" t="s">
        <v>65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  <c r="N7" s="16"/>
      <c r="O7" s="16"/>
      <c r="P7" s="16"/>
      <c r="Q7" s="16"/>
    </row>
    <row r="8" spans="2:17" ht="15" customHeight="1" thickBot="1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  <c r="N8" s="16"/>
      <c r="O8" s="16"/>
      <c r="P8" s="16"/>
      <c r="Q8" s="16"/>
    </row>
    <row r="9" spans="2:13" ht="15">
      <c r="B9" s="17"/>
      <c r="E9" s="18"/>
      <c r="F9" s="18"/>
      <c r="G9" s="18"/>
      <c r="H9" s="18"/>
      <c r="I9" s="18"/>
      <c r="J9" s="18"/>
      <c r="K9" s="18"/>
      <c r="L9" s="18"/>
      <c r="M9" s="19"/>
    </row>
    <row r="10" spans="2:13" ht="15">
      <c r="B10" s="17"/>
      <c r="M10" s="20"/>
    </row>
    <row r="11" spans="2:13" ht="15">
      <c r="B11" s="17"/>
      <c r="M11" s="20"/>
    </row>
    <row r="12" spans="2:13" ht="15.75" thickBot="1">
      <c r="B12" s="17"/>
      <c r="M12" s="20"/>
    </row>
    <row r="13" spans="2:14" ht="28.5" customHeight="1" thickBot="1">
      <c r="B13" s="21" t="s">
        <v>66</v>
      </c>
      <c r="C13" s="66" t="s">
        <v>64</v>
      </c>
      <c r="D13" s="66"/>
      <c r="E13" s="66"/>
      <c r="F13" s="22"/>
      <c r="G13" s="22"/>
      <c r="H13" s="22"/>
      <c r="I13" s="22"/>
      <c r="J13" s="22"/>
      <c r="K13" s="22"/>
      <c r="L13" s="22"/>
      <c r="M13" s="23"/>
      <c r="N13" s="24"/>
    </row>
    <row r="14" spans="2:13" ht="15.75" thickBot="1">
      <c r="B14" s="25" t="s">
        <v>67</v>
      </c>
      <c r="C14" s="67" t="s">
        <v>68</v>
      </c>
      <c r="D14" s="67"/>
      <c r="E14" s="67"/>
      <c r="F14" s="67"/>
      <c r="G14" s="18"/>
      <c r="H14" s="68">
        <f>VLOOKUP(C13,$B$4:$AN$4,2,0)</f>
        <v>320168.99999999994</v>
      </c>
      <c r="I14" s="69"/>
      <c r="J14" s="26"/>
      <c r="K14" s="26"/>
      <c r="M14" s="20"/>
    </row>
    <row r="15" spans="2:18" ht="16.5" thickBot="1">
      <c r="B15" s="25" t="s">
        <v>69</v>
      </c>
      <c r="C15" s="67" t="s">
        <v>70</v>
      </c>
      <c r="D15" s="67"/>
      <c r="E15" s="67"/>
      <c r="F15" s="67"/>
      <c r="G15" s="18"/>
      <c r="H15" s="68">
        <f>VLOOKUP(C13,$B$4:$AN$4,3,0)</f>
        <v>619309</v>
      </c>
      <c r="I15" s="69"/>
      <c r="J15" s="26"/>
      <c r="K15" s="26"/>
      <c r="M15" s="20"/>
      <c r="R15" s="15"/>
    </row>
    <row r="16" spans="2:13" ht="29.25" customHeight="1" thickBot="1">
      <c r="B16" s="27" t="s">
        <v>71</v>
      </c>
      <c r="C16" s="28"/>
      <c r="D16" s="28" t="s">
        <v>72</v>
      </c>
      <c r="E16" s="28"/>
      <c r="F16" s="28"/>
      <c r="G16" s="28"/>
      <c r="H16" s="50">
        <f>H14/H15</f>
        <v>0.5169777929918666</v>
      </c>
      <c r="I16" s="51"/>
      <c r="J16" s="29"/>
      <c r="K16" s="29"/>
      <c r="L16" s="28"/>
      <c r="M16" s="30"/>
    </row>
    <row r="17" spans="2:11" ht="15">
      <c r="B17" s="17"/>
      <c r="K17" s="20"/>
    </row>
    <row r="18" spans="2:11" ht="15.75" thickBot="1">
      <c r="B18" s="17"/>
      <c r="K18" s="20"/>
    </row>
    <row r="19" spans="2:14" ht="18.75">
      <c r="B19" s="31" t="s">
        <v>73</v>
      </c>
      <c r="C19" s="32" t="s">
        <v>74</v>
      </c>
      <c r="D19" s="33"/>
      <c r="E19" s="33"/>
      <c r="F19" s="33"/>
      <c r="G19" s="33"/>
      <c r="H19" s="33"/>
      <c r="I19" s="33"/>
      <c r="J19" s="33"/>
      <c r="K19" s="34"/>
      <c r="L19" s="35"/>
      <c r="M19" s="35"/>
      <c r="N19" s="35"/>
    </row>
    <row r="20" spans="2:11" ht="32.25" customHeight="1">
      <c r="B20" s="36"/>
      <c r="C20" s="52" t="s">
        <v>75</v>
      </c>
      <c r="D20" s="53"/>
      <c r="E20" s="53"/>
      <c r="F20" s="54">
        <v>2019</v>
      </c>
      <c r="G20" s="54"/>
      <c r="H20" s="55">
        <v>2020</v>
      </c>
      <c r="I20" s="56"/>
      <c r="J20" s="57" t="s">
        <v>76</v>
      </c>
      <c r="K20" s="58"/>
    </row>
    <row r="21" spans="2:11" ht="15" customHeight="1">
      <c r="B21" s="36">
        <v>1</v>
      </c>
      <c r="C21" s="42" t="s">
        <v>77</v>
      </c>
      <c r="D21" s="43"/>
      <c r="E21" s="43"/>
      <c r="F21" s="43">
        <v>17</v>
      </c>
      <c r="G21" s="43"/>
      <c r="H21" s="48">
        <v>26</v>
      </c>
      <c r="I21" s="49"/>
      <c r="J21" s="46">
        <v>33</v>
      </c>
      <c r="K21" s="47"/>
    </row>
    <row r="22" spans="2:11" ht="15" customHeight="1">
      <c r="B22" s="36">
        <v>2</v>
      </c>
      <c r="C22" s="42" t="s">
        <v>78</v>
      </c>
      <c r="D22" s="43"/>
      <c r="E22" s="43"/>
      <c r="F22" s="43">
        <v>12</v>
      </c>
      <c r="G22" s="43"/>
      <c r="H22" s="48">
        <v>24</v>
      </c>
      <c r="I22" s="49"/>
      <c r="J22" s="46">
        <v>30</v>
      </c>
      <c r="K22" s="47"/>
    </row>
    <row r="23" spans="2:11" ht="15" customHeight="1">
      <c r="B23" s="36">
        <v>3</v>
      </c>
      <c r="C23" s="42" t="s">
        <v>79</v>
      </c>
      <c r="D23" s="43"/>
      <c r="E23" s="43"/>
      <c r="F23" s="43">
        <v>10</v>
      </c>
      <c r="G23" s="43"/>
      <c r="H23" s="48">
        <v>22</v>
      </c>
      <c r="I23" s="49"/>
      <c r="J23" s="46">
        <v>27</v>
      </c>
      <c r="K23" s="47"/>
    </row>
    <row r="24" spans="2:11" ht="15" customHeight="1">
      <c r="B24" s="36">
        <v>4</v>
      </c>
      <c r="C24" s="42" t="s">
        <v>80</v>
      </c>
      <c r="D24" s="43"/>
      <c r="E24" s="43"/>
      <c r="F24" s="43">
        <v>8</v>
      </c>
      <c r="G24" s="43"/>
      <c r="H24" s="48">
        <v>13</v>
      </c>
      <c r="I24" s="49"/>
      <c r="J24" s="46">
        <v>22</v>
      </c>
      <c r="K24" s="47"/>
    </row>
    <row r="25" spans="2:11" ht="15" customHeight="1">
      <c r="B25" s="36">
        <v>5</v>
      </c>
      <c r="C25" s="42" t="s">
        <v>81</v>
      </c>
      <c r="D25" s="43"/>
      <c r="E25" s="43"/>
      <c r="F25" s="43">
        <v>7</v>
      </c>
      <c r="G25" s="43"/>
      <c r="H25" s="48">
        <v>12</v>
      </c>
      <c r="I25" s="49"/>
      <c r="J25" s="46">
        <v>18</v>
      </c>
      <c r="K25" s="47"/>
    </row>
    <row r="26" spans="2:11" ht="15" customHeight="1">
      <c r="B26" s="36">
        <v>6</v>
      </c>
      <c r="C26" s="42" t="s">
        <v>82</v>
      </c>
      <c r="D26" s="43"/>
      <c r="E26" s="43"/>
      <c r="F26" s="43">
        <v>7</v>
      </c>
      <c r="G26" s="43"/>
      <c r="H26" s="44">
        <v>11</v>
      </c>
      <c r="I26" s="45"/>
      <c r="J26" s="46">
        <v>15</v>
      </c>
      <c r="K26" s="47"/>
    </row>
    <row r="27" spans="2:11" ht="15" customHeight="1">
      <c r="B27" s="36">
        <v>7</v>
      </c>
      <c r="C27" s="42" t="s">
        <v>83</v>
      </c>
      <c r="D27" s="43"/>
      <c r="E27" s="43"/>
      <c r="F27" s="43">
        <v>7</v>
      </c>
      <c r="G27" s="43"/>
      <c r="H27" s="48">
        <v>8</v>
      </c>
      <c r="I27" s="49"/>
      <c r="J27" s="46">
        <v>11</v>
      </c>
      <c r="K27" s="47"/>
    </row>
    <row r="28" spans="2:11" ht="15">
      <c r="B28" s="17"/>
      <c r="C28" s="17"/>
      <c r="F28" s="39" t="s">
        <v>84</v>
      </c>
      <c r="G28" s="40"/>
      <c r="H28" s="40"/>
      <c r="I28" s="40"/>
      <c r="J28" s="40"/>
      <c r="K28" s="41"/>
    </row>
    <row r="29" spans="2:11" ht="15.75" thickBot="1">
      <c r="B29" s="37"/>
      <c r="C29" s="37"/>
      <c r="D29" s="38"/>
      <c r="E29" s="38"/>
      <c r="F29" s="38"/>
      <c r="G29" s="38"/>
      <c r="H29" s="38"/>
      <c r="I29" s="38"/>
      <c r="J29" s="38"/>
      <c r="K29" s="30"/>
    </row>
  </sheetData>
  <sheetProtection/>
  <mergeCells count="41">
    <mergeCell ref="C21:E21"/>
    <mergeCell ref="F21:G21"/>
    <mergeCell ref="H21:I21"/>
    <mergeCell ref="J21:K21"/>
    <mergeCell ref="C2:D2"/>
    <mergeCell ref="B7:M8"/>
    <mergeCell ref="C13:E13"/>
    <mergeCell ref="C14:F14"/>
    <mergeCell ref="H14:I14"/>
    <mergeCell ref="C15:F15"/>
    <mergeCell ref="H15:I15"/>
    <mergeCell ref="H16:I16"/>
    <mergeCell ref="C20:E20"/>
    <mergeCell ref="F20:G20"/>
    <mergeCell ref="H20:I20"/>
    <mergeCell ref="J20:K20"/>
    <mergeCell ref="C22:E22"/>
    <mergeCell ref="F22:G22"/>
    <mergeCell ref="H22:I22"/>
    <mergeCell ref="J22:K22"/>
    <mergeCell ref="C23:E23"/>
    <mergeCell ref="F23:G23"/>
    <mergeCell ref="H23:I23"/>
    <mergeCell ref="J23:K23"/>
    <mergeCell ref="C24:E24"/>
    <mergeCell ref="F24:G24"/>
    <mergeCell ref="H24:I24"/>
    <mergeCell ref="J24:K24"/>
    <mergeCell ref="C25:E25"/>
    <mergeCell ref="F25:G25"/>
    <mergeCell ref="H25:I25"/>
    <mergeCell ref="J25:K25"/>
    <mergeCell ref="F28:K28"/>
    <mergeCell ref="C26:E26"/>
    <mergeCell ref="F26:G26"/>
    <mergeCell ref="H26:I26"/>
    <mergeCell ref="J26:K26"/>
    <mergeCell ref="C27:E27"/>
    <mergeCell ref="F27:G27"/>
    <mergeCell ref="H27:I27"/>
    <mergeCell ref="J27:K27"/>
  </mergeCells>
  <conditionalFormatting sqref="F21:G21">
    <cfRule type="cellIs" priority="1" dxfId="1" operator="between">
      <formula>0</formula>
      <formula>10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PZO</dc:creator>
  <cp:keywords/>
  <dc:description/>
  <cp:lastModifiedBy>admin</cp:lastModifiedBy>
  <dcterms:created xsi:type="dcterms:W3CDTF">2020-02-14T09:57:27Z</dcterms:created>
  <dcterms:modified xsi:type="dcterms:W3CDTF">2020-02-27T20:03:03Z</dcterms:modified>
  <cp:category/>
  <cp:version/>
  <cp:contentType/>
  <cp:contentStatus/>
</cp:coreProperties>
</file>